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A REMPLIR" sheetId="1" r:id="rId1"/>
    <sheet name="DETAILS" sheetId="2" r:id="rId2"/>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2" fontId="0" fillId="0" borderId="0" xfId="0" applyNumberFormat="1"/>
    <xf numFmtId="1"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eetMetadata" Target="metadata.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2.xml.rels><?xml version="1.0" encoding="UTF-8" standalone="yes"?>
<Relationships xmlns="http://schemas.openxmlformats.org/package/2006/relationships"><Relationship Id="rId1" Type="http://schemas.openxmlformats.org/officeDocument/2006/relationships/hyperlink" Target="https://mon-fourgon-amenage.fr/homologation-vasp/repartition-charges" TargetMode="External"/></Relationships>
</file>

<file path=xl/worksheets/sheet1.xml><?xml version="1.0" encoding="utf-8"?>
<worksheet xmlns="http://schemas.openxmlformats.org/spreadsheetml/2006/main" xmlns:r="http://schemas.openxmlformats.org/officeDocument/2006/relationships">
  <dimension ref="A1:Z992"/>
  <sheetViews>
    <sheetView workbookViewId="0" rightToLeft="0"/>
  </sheetViews>
  <cols>
    <col min="1" max="1" customWidth="1" width="33.71"/>
  </cols>
  <sheetData>
    <row r="1">
      <c r="A1" t="str">
        <v>CALCUL DE RÉPARTITION DES CHARGE</v>
      </c>
    </row>
    <row r="2"/>
    <row r="3">
      <c r="A3" t="str">
        <v>1. CARACTERISTIQUES DU VEHICULE :</v>
      </c>
    </row>
    <row r="4">
      <c r="A4" t="str">
        <v>(signification : kg = kilogramme et m = mètre)</v>
      </c>
    </row>
    <row r="5">
      <c r="A5" t="str">
        <v>Poids Total Autorisé en Charge du véhicule</v>
      </c>
      <c r="E5" t="str">
        <v>PTAC</v>
      </c>
      <c r="F5" t="str">
        <v>=</v>
      </c>
      <c r="G5">
        <v>3500</v>
      </c>
      <c r="H5" t="str">
        <v>kg</v>
      </c>
    </row>
    <row r="6">
      <c r="A6" t="str">
        <v>Poids à Vide du véhicule en ordre de marche sur l’essieu AV</v>
      </c>
      <c r="E6" t="str">
        <v>PV. AV</v>
      </c>
      <c r="F6" t="str">
        <v>=</v>
      </c>
      <c r="G6">
        <v>1410</v>
      </c>
      <c r="H6" t="str">
        <v>kg</v>
      </c>
    </row>
    <row r="7">
      <c r="A7" t="str">
        <v>Poids à Vide du véhicule en ordre de marche sur l’essieu AR</v>
      </c>
      <c r="E7" t="str">
        <v>PV. AR</v>
      </c>
      <c r="F7" t="str">
        <v>=</v>
      </c>
      <c r="G7">
        <v>1650</v>
      </c>
      <c r="H7" t="str">
        <v>kg</v>
      </c>
    </row>
    <row r="8">
      <c r="A8" t="str">
        <v>Poids à Vide Total du véhicule = PV.AV + PV.AR</v>
      </c>
      <c r="E8" t="str">
        <v>PV. Total</v>
      </c>
      <c r="F8" t="str">
        <v>=</v>
      </c>
      <c r="G8">
        <f>G6+G7</f>
        <v>3060</v>
      </c>
      <c r="H8" t="str">
        <v>kg</v>
      </c>
    </row>
    <row r="9">
      <c r="A9" t="str">
        <v>Nombre de passagers en circulation (y compris conducteur)</v>
      </c>
      <c r="E9" t="str">
        <v>N</v>
      </c>
      <c r="F9" t="str">
        <v>=</v>
      </c>
      <c r="G9">
        <v>3</v>
      </c>
    </row>
    <row r="10">
      <c r="A10" t="str">
        <v>Longueur hors tout du véhicule :</v>
      </c>
      <c r="E10" t="str">
        <v>L</v>
      </c>
      <c r="F10" t="str">
        <v>=</v>
      </c>
      <c r="G10">
        <v>6.715</v>
      </c>
      <c r="H10" t="str">
        <v>m</v>
      </c>
    </row>
    <row r="11">
      <c r="A11" t="str">
        <v>Largeur hors tout du véhicule :</v>
      </c>
      <c r="E11" t="str">
        <v>l</v>
      </c>
      <c r="F11" t="str">
        <v>=</v>
      </c>
      <c r="G11">
        <v>1.935</v>
      </c>
      <c r="H11" t="str">
        <v>m</v>
      </c>
    </row>
    <row r="12">
      <c r="A12" t="str">
        <v>Surface hors tout :</v>
      </c>
      <c r="E12" t="str">
        <v>S=Lxl</v>
      </c>
      <c r="F12" t="str">
        <v>=</v>
      </c>
      <c r="G12" s="1">
        <f>G10*G11</f>
        <v>12.993525</v>
      </c>
      <c r="H12" t="str">
        <v>m²</v>
      </c>
    </row>
    <row r="13">
      <c r="A13" t="str">
        <v>Charge Utile Marchandise : CUM = PTAC – PV.Total – (75 x N)</v>
      </c>
      <c r="E13" t="str">
        <v>CUM</v>
      </c>
      <c r="F13" t="str">
        <v>=</v>
      </c>
      <c r="G13">
        <f>G5-(G8+(75*G9))</f>
        <v>215</v>
      </c>
      <c r="H13" t="str">
        <v>kg</v>
      </c>
    </row>
    <row r="14">
      <c r="A14" t="str">
        <v>Empattement du véhicule (distance entre les axes des essieux avant et arrière)</v>
      </c>
      <c r="E14" t="str">
        <v>E.</v>
      </c>
      <c r="F14" t="str">
        <v>=</v>
      </c>
      <c r="G14">
        <v>4.025</v>
      </c>
      <c r="H14" t="str">
        <v>m</v>
      </c>
    </row>
    <row r="15">
      <c r="A15" t="str">
        <v>Le poids à vide du véhicule en ordre de marche doit être effectué avec 1 bouteille de gaz et les pleins des réservoirs de carburant et d’eau propre faits</v>
      </c>
    </row>
    <row r="16"/>
    <row r="17">
      <c r="A17" t="str">
        <v>2. VERIFICATION DE LA CHARGE UTILE MINIMALE REGLEMENTAIRE</v>
      </c>
    </row>
    <row r="18">
      <c r="C18" t="str">
        <v>CUM</v>
      </c>
      <c r="D18" t="str">
        <v>&gt;</v>
      </c>
      <c r="E18" t="str">
        <v>( 10 x N )</v>
      </c>
      <c r="F18" t="str">
        <v>+</v>
      </c>
      <c r="G18" t="str">
        <v>( 10 x L )</v>
      </c>
    </row>
    <row r="19">
      <c r="C19">
        <f>G13</f>
        <v>215</v>
      </c>
      <c r="D19" t="str">
        <v>&gt;</v>
      </c>
      <c r="E19">
        <f>10*G9</f>
        <v>30</v>
      </c>
      <c r="F19" t="str">
        <v>+</v>
      </c>
      <c r="G19">
        <f>G10*10</f>
        <v>67.15</v>
      </c>
    </row>
    <row r="20">
      <c r="C20">
        <f>G13</f>
        <v>215</v>
      </c>
      <c r="D20" t="str">
        <v>&gt;</v>
      </c>
      <c r="E20">
        <f>E19+G19</f>
        <v>97.15</v>
      </c>
    </row>
    <row r="21"/>
    <row r="22">
      <c r="A22" t="str">
        <v>3. CALCUL DE REPARTITION DES CHARGES</v>
      </c>
    </row>
    <row r="23">
      <c r="B23" t="str">
        <v>Distance par rapport à l’essieu AV (en mètres)</v>
      </c>
      <c r="D23" t="str">
        <v>Poids maximum à cet endroit (en kg)</v>
      </c>
      <c r="F23" t="str">
        <v>Moment (distance X poids)</v>
      </c>
    </row>
    <row r="24">
      <c r="A24" t="str">
        <v>PV AV</v>
      </c>
      <c r="C24">
        <v>0</v>
      </c>
      <c r="D24" t="str">
        <v>PV.AV=</v>
      </c>
      <c r="E24">
        <f>G6</f>
        <v>1410</v>
      </c>
      <c r="G24">
        <v>0</v>
      </c>
    </row>
    <row r="25">
      <c r="A25" t="str">
        <v>PV AR</v>
      </c>
      <c r="B25" t="str">
        <v>E=</v>
      </c>
      <c r="C25">
        <f>G14</f>
        <v>4.025</v>
      </c>
      <c r="D25" t="str">
        <v>PV.AR=</v>
      </c>
      <c r="E25">
        <f>G7</f>
        <v>1650</v>
      </c>
      <c r="G25">
        <f>C25*E25</f>
        <v>6641.25</v>
      </c>
    </row>
    <row r="26">
      <c r="A26" t="str">
        <v>Passagers avant</v>
      </c>
      <c r="C26">
        <v>0.995</v>
      </c>
      <c r="E26">
        <v>225</v>
      </c>
      <c r="G26" s="2">
        <f>E26*C26</f>
        <v>223.875</v>
      </c>
    </row>
    <row r="27">
      <c r="A27" t="str">
        <v>Coffre 1 : Capucine</v>
      </c>
      <c r="C27">
        <v>0.995</v>
      </c>
      <c r="E27">
        <v>20</v>
      </c>
      <c r="G27" s="2">
        <f>E27*C27</f>
        <v>19.9</v>
      </c>
    </row>
    <row r="28">
      <c r="A28" t="str">
        <v>Coffre 2 : Meuble évier</v>
      </c>
      <c r="C28">
        <v>1.52</v>
      </c>
      <c r="E28">
        <v>10</v>
      </c>
      <c r="G28" s="2">
        <f>E28*C28</f>
        <v>15.2</v>
      </c>
    </row>
    <row r="29">
      <c r="A29" t="str">
        <v>Coffre 3 : Meuble cuisine</v>
      </c>
      <c r="C29">
        <v>2.69</v>
      </c>
      <c r="E29">
        <v>10</v>
      </c>
      <c r="G29" s="2">
        <f>E29*C29</f>
        <v>26.9</v>
      </c>
    </row>
    <row r="30">
      <c r="A30" t="str">
        <v>Coffre 4 : Banquette frigo</v>
      </c>
      <c r="C30">
        <v>2.71</v>
      </c>
      <c r="E30">
        <v>10</v>
      </c>
      <c r="G30" s="2">
        <f>E30*C30</f>
        <v>27.1</v>
      </c>
    </row>
    <row r="31">
      <c r="A31" t="str">
        <v>Coffre 5 : Placard cuisine</v>
      </c>
      <c r="C31">
        <v>3.15</v>
      </c>
      <c r="E31">
        <v>10</v>
      </c>
      <c r="G31" s="2">
        <f>E31*C31</f>
        <v>31.5</v>
      </c>
    </row>
    <row r="32">
      <c r="A32" t="str">
        <v>Coffre 6 : Meuble gaz</v>
      </c>
      <c r="C32">
        <v>3.29</v>
      </c>
      <c r="E32">
        <v>10</v>
      </c>
      <c r="G32" s="2">
        <f>E32*C32</f>
        <v>32.9</v>
      </c>
    </row>
    <row r="33">
      <c r="A33" t="str">
        <v>Coffre 7 : Banquette 1</v>
      </c>
      <c r="C33">
        <v>3.5</v>
      </c>
      <c r="E33">
        <v>10</v>
      </c>
      <c r="G33" s="2">
        <f>E33*C33</f>
        <v>35</v>
      </c>
    </row>
    <row r="34">
      <c r="A34" t="str">
        <v>Coffre 8 : Banquette 2</v>
      </c>
      <c r="C34">
        <v>3.77</v>
      </c>
      <c r="E34">
        <v>10</v>
      </c>
      <c r="G34" s="2">
        <f>E34*C34</f>
        <v>37.7</v>
      </c>
    </row>
    <row r="35">
      <c r="A35" t="str">
        <v>Coffre 9 : Placard haut 3</v>
      </c>
      <c r="C35">
        <v>4.08</v>
      </c>
      <c r="E35">
        <v>10</v>
      </c>
      <c r="G35" s="2">
        <f>E35*C35</f>
        <v>40.8</v>
      </c>
    </row>
    <row r="36">
      <c r="A36" t="str">
        <v>Coffre 10 : Galerie de toît</v>
      </c>
      <c r="C36">
        <v>4.23</v>
      </c>
      <c r="E36">
        <v>40</v>
      </c>
      <c r="G36" s="2">
        <f>E36*C36</f>
        <v>169.2</v>
      </c>
    </row>
    <row r="37">
      <c r="A37" t="str">
        <v>Coffre 11 : Placard haut 1</v>
      </c>
      <c r="C37">
        <v>4.34</v>
      </c>
      <c r="E37">
        <v>10</v>
      </c>
      <c r="G37" s="2">
        <f>E37*C37</f>
        <v>43.4</v>
      </c>
    </row>
    <row r="38">
      <c r="A38" t="str">
        <v>Coffre 12 : Coffre lit</v>
      </c>
      <c r="C38">
        <v>4.73</v>
      </c>
      <c r="E38">
        <v>45</v>
      </c>
      <c r="G38" s="2">
        <f>E38*C38</f>
        <v>212.85</v>
      </c>
    </row>
    <row r="39">
      <c r="A39" t="str">
        <v>Coffre 13 : Placard haut 4</v>
      </c>
      <c r="C39">
        <v>5.01</v>
      </c>
      <c r="E39">
        <v>10</v>
      </c>
      <c r="G39" s="2">
        <f>E39*C39</f>
        <v>50.1</v>
      </c>
    </row>
    <row r="40">
      <c r="A40" t="str">
        <v>Coffre 14 : Placard haut 2</v>
      </c>
      <c r="C40">
        <v>5.11</v>
      </c>
      <c r="E40">
        <v>10</v>
      </c>
      <c r="G40" s="2">
        <f>E40*C40</f>
        <v>51.1</v>
      </c>
    </row>
    <row r="41">
      <c r="A41" t="str">
        <v>TOTAUX :</v>
      </c>
      <c r="D41" t="str">
        <v>(A) =</v>
      </c>
      <c r="E41">
        <f>SUM(E24:E40)</f>
        <v>3500</v>
      </c>
      <c r="F41" t="str">
        <v>(B) =</v>
      </c>
      <c r="G41" s="2">
        <f>SUM(G24:G40)</f>
        <v>7658.775</v>
      </c>
    </row>
    <row r="42"/>
    <row r="43">
      <c r="A43" t="str">
        <v>Conditions sur les charges maximales par essieux :</v>
      </c>
    </row>
    <row r="44">
      <c r="A44" t="str">
        <v>Charge totale sur essieux</v>
      </c>
      <c r="F44" t="str">
        <v>charges maxi essieux constructeur</v>
      </c>
    </row>
    <row r="45" xml:space="preserve">
      <c r="A45" t="str" xml:space="preserve">
        <v xml:space="preserve">Charge essieu arrière =
Total colonne moment (B) / empattement</v>
      </c>
      <c r="D45" s="2">
        <f>G41/G14</f>
        <v>1902.801242</v>
      </c>
      <c r="F45" t="str">
        <v>≤</v>
      </c>
      <c r="G45">
        <v>2240</v>
      </c>
    </row>
    <row r="46" xml:space="preserve">
      <c r="A46" t="str" xml:space="preserve">
        <v xml:space="preserve">charge essieu avant = 
(PTAC) – (charge essieu arrière)</v>
      </c>
      <c r="D46" s="2">
        <f>G5-D45</f>
        <v>1597.198758</v>
      </c>
      <c r="F46" t="str">
        <v>≤</v>
      </c>
      <c r="G46">
        <v>1600</v>
      </c>
    </row>
    <row r="47"/>
    <row r="48"/>
    <row r="49"/>
    <row r="50">
      <c r="B50" t="str">
        <v>Conditions à vérifier :</v>
      </c>
    </row>
    <row r="51">
      <c r="B51" t="str">
        <v>CUM Minimale</v>
      </c>
      <c r="C51" s="2">
        <f>G13-E20</f>
        <v>117.85</v>
      </c>
      <c r="D51" t="str">
        <v>Positif</v>
      </c>
    </row>
    <row r="52">
      <c r="B52" t="str">
        <v>PTAC</v>
      </c>
      <c r="C52" s="2">
        <f>G5-E41</f>
        <v>0</v>
      </c>
      <c r="D52" t="str">
        <v>Égal à 0</v>
      </c>
    </row>
    <row r="53">
      <c r="B53" t="str">
        <v>Charge AR</v>
      </c>
      <c r="C53" s="2">
        <f>G45-D45</f>
        <v>337.1987578</v>
      </c>
      <c r="D53" t="str">
        <v>Positif</v>
      </c>
    </row>
    <row r="54">
      <c r="B54" t="str">
        <v>Charge AV</v>
      </c>
      <c r="C54" s="2">
        <f>G46-D46</f>
        <v>2.801242236</v>
      </c>
      <c r="D54" t="str">
        <v>Positif</v>
      </c>
    </row>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sheetData>
  <mergeCells count="28">
    <mergeCell ref="A1:H1"/>
    <mergeCell ref="A3:H3"/>
    <mergeCell ref="A4:H4"/>
    <mergeCell ref="A5:D5"/>
    <mergeCell ref="A6:D6"/>
    <mergeCell ref="A7:D7"/>
    <mergeCell ref="A8:D8"/>
    <mergeCell ref="A9:D9"/>
    <mergeCell ref="A10:D10"/>
    <mergeCell ref="A11:D11"/>
    <mergeCell ref="A12:D12"/>
    <mergeCell ref="A13:D13"/>
    <mergeCell ref="A14:D14"/>
    <mergeCell ref="A15:H15"/>
    <mergeCell ref="A44:E44"/>
    <mergeCell ref="F44:G44"/>
    <mergeCell ref="A45:C45"/>
    <mergeCell ref="D45:E45"/>
    <mergeCell ref="A46:C46"/>
    <mergeCell ref="D46:E46"/>
    <mergeCell ref="B50:D50"/>
    <mergeCell ref="A17:H17"/>
    <mergeCell ref="A22:H22"/>
    <mergeCell ref="B23:C23"/>
    <mergeCell ref="D23:E23"/>
    <mergeCell ref="F23:G23"/>
    <mergeCell ref="A41:C41"/>
    <mergeCell ref="A43:G43"/>
  </mergeCells>
  <pageMargins left="0.7" right="0.7" top="0.75" bottom="0.75" header="0" footer="0"/>
  <ignoredErrors>
    <ignoredError numberStoredAsText="1" sqref="A1:Z992"/>
  </ignoredErrors>
</worksheet>
</file>

<file path=xl/worksheets/sheet2.xml><?xml version="1.0" encoding="utf-8"?>
<worksheet xmlns="http://schemas.openxmlformats.org/spreadsheetml/2006/main" xmlns:r="http://schemas.openxmlformats.org/officeDocument/2006/relationships">
  <dimension ref="A1:Z999"/>
  <sheetViews>
    <sheetView workbookViewId="0" rightToLeft="0"/>
  </sheetViews>
  <cols>
    <col min="1" max="1" customWidth="1" width="30.14"/>
    <col min="4" max="4" customWidth="1" width="18"/>
  </cols>
  <sheetData>
    <row r="1">
      <c r="A1" t="str">
        <v>CALCUL DE RÉPARTITION DES CHARGE</v>
      </c>
      <c r="D1" t="str">
        <v>(On a essayé de faire une version simple comme celle sur l'article)</v>
      </c>
    </row>
    <row r="2" xml:space="preserve">
      <c r="A2" t="str" xml:space="preserve">
        <v xml:space="preserve">Remplir les cases grises, tout simplement.
Le véhicule doit permettre une charge utile minimale pour les bagages et tout autre élément de chargement (vaisselle, nourriture, accessoires de couchage, de loisirs).
La "Charge Utile Marchandises" du véhicule (CUM = PTAC - poids à vide – (75xN)) doit être au moins égale à la valeur minimale suivante : 
CUM (en kg) ≥ (10 x N) + (10 x L)
Avec : N = Nombre de places assises prévues en circulation, y compris le conducteur.
Et L = Longueur hors tout du véhicule (en mètres)
La répartition des charges doit être telle qu’aucun des essieux du véhicule n’ait à supporter un poids supérieur à celui autorisé par le constructeur du châssis, sauf autorisation spécifique obtenue du constructeur du véhicule à moteur et, dans ce cas, les procès-verbaux correspondants devront être fournis.</v>
      </c>
    </row>
    <row r="3"/>
    <row r="4">
      <c r="A4" t="str">
        <v>1. CARACTERISTIQUES DU VEHICULE :</v>
      </c>
    </row>
    <row r="5"/>
    <row r="6">
      <c r="A6" t="str">
        <v>Poids Total Autorisé en Charge du véhicule (sur carte grise)</v>
      </c>
      <c r="E6" t="str">
        <v>PTAC</v>
      </c>
      <c r="F6" t="str">
        <v>=</v>
      </c>
      <c r="G6">
        <v>3500</v>
      </c>
      <c r="H6" t="str">
        <v>kg</v>
      </c>
    </row>
    <row r="7">
      <c r="A7" t="str">
        <v>Poids du véhicule aménagé en ordre de marche sur l’essieu AV</v>
      </c>
      <c r="E7" t="str">
        <v>PV. AV</v>
      </c>
      <c r="F7" t="str">
        <v>=</v>
      </c>
      <c r="G7">
        <v>1600</v>
      </c>
      <c r="H7" t="str">
        <v>kg</v>
      </c>
    </row>
    <row r="8">
      <c r="A8" t="str">
        <v>Poids du véhicule aménagé en ordre de marche sur l’essieu AR</v>
      </c>
      <c r="E8" t="str">
        <v>PV. AR</v>
      </c>
      <c r="F8" t="str">
        <v>=</v>
      </c>
      <c r="G8">
        <v>1000</v>
      </c>
      <c r="H8" t="str">
        <v>kg</v>
      </c>
    </row>
    <row r="9">
      <c r="A9" t="str">
        <v>Poids à Vide Total du véhicule = PV.AV + PV.AR</v>
      </c>
      <c r="E9" t="str">
        <v>PV. Total</v>
      </c>
      <c r="F9" t="str">
        <v>=</v>
      </c>
      <c r="G9">
        <v>2600</v>
      </c>
      <c r="H9" t="str">
        <v>kg</v>
      </c>
    </row>
    <row r="10">
      <c r="A10" t="str">
        <v>Nombre de passagers en circulation (sur carte grise)</v>
      </c>
      <c r="E10" t="str">
        <v>N</v>
      </c>
      <c r="F10" t="str">
        <v>=</v>
      </c>
      <c r="G10">
        <v>3</v>
      </c>
      <c r="H10" t="str">
        <v>places carte grise</v>
      </c>
    </row>
    <row r="11">
      <c r="A11" t="str">
        <v>Longueur hors tout du véhicule (mesure ou barré rouge):</v>
      </c>
      <c r="E11" t="str">
        <v>L</v>
      </c>
      <c r="F11" t="str">
        <v>=</v>
      </c>
      <c r="G11">
        <v>6.715</v>
      </c>
      <c r="H11" t="str">
        <v>m</v>
      </c>
    </row>
    <row r="12">
      <c r="A12" t="str">
        <v>Largeur hors tout du véhicule :</v>
      </c>
      <c r="E12" t="str">
        <v>l</v>
      </c>
      <c r="F12" t="str">
        <v>=</v>
      </c>
      <c r="G12">
        <v>1.935</v>
      </c>
      <c r="H12" t="str">
        <v>m</v>
      </c>
    </row>
    <row r="13">
      <c r="A13" t="str">
        <v>Surface hors tout :</v>
      </c>
      <c r="E13" t="str">
        <v>S=Lxl</v>
      </c>
      <c r="F13" t="str">
        <v>=</v>
      </c>
      <c r="G13" s="1">
        <f>G11*G12</f>
        <v>12.993525</v>
      </c>
      <c r="H13" t="str">
        <v>m²</v>
      </c>
    </row>
    <row r="14">
      <c r="A14" t="str">
        <v>Charge Utile Marchandise : CUM = PTAC – PV.Total – (75 x N)</v>
      </c>
      <c r="E14" t="str">
        <v>CUM</v>
      </c>
      <c r="F14" t="str">
        <v>=</v>
      </c>
      <c r="G14">
        <f>G6-G9-(75*G10)</f>
        <v>675</v>
      </c>
      <c r="H14" t="str">
        <v>kg</v>
      </c>
    </row>
    <row r="15">
      <c r="A15" t="str">
        <v>Empattement du véhicule (distance entre les axes des essieux avant et arrière)</v>
      </c>
      <c r="E15" t="str">
        <v>E.</v>
      </c>
      <c r="F15" t="str">
        <v>=</v>
      </c>
      <c r="G15">
        <v>4.025</v>
      </c>
      <c r="H15" t="str">
        <v>m</v>
      </c>
    </row>
    <row r="16">
      <c r="A16" t="str">
        <v>NB : La pesée du véhicule en ordre de marche doit être effectuée avec 1 bouteille de gaz remplie et les pleins des réservoirs de carburant et d’eau propre.</v>
      </c>
    </row>
    <row r="17"/>
    <row r="18">
      <c r="A18" t="str">
        <v>2. VERIFICATION DE LA CHARGE UTILE MINIMALE REGLEMENTAIRE</v>
      </c>
    </row>
    <row r="19">
      <c r="C19" t="str">
        <v>CUM</v>
      </c>
      <c r="D19" t="str">
        <v>&gt;</v>
      </c>
      <c r="E19" t="str">
        <v>( 10 x N )</v>
      </c>
      <c r="F19" t="str">
        <v>+</v>
      </c>
      <c r="G19" t="str">
        <v>( 10 x L )</v>
      </c>
    </row>
    <row r="20">
      <c r="C20">
        <f>G14</f>
        <v>675</v>
      </c>
      <c r="D20" t="str">
        <v>&gt;</v>
      </c>
      <c r="E20">
        <f>10*G10</f>
        <v>30</v>
      </c>
      <c r="F20" t="str">
        <v>+</v>
      </c>
      <c r="G20">
        <f>10*G11</f>
        <v>67.15</v>
      </c>
    </row>
    <row r="21">
      <c r="C21">
        <f>G14</f>
        <v>675</v>
      </c>
      <c r="D21" t="str">
        <v>&gt;</v>
      </c>
      <c r="E21">
        <f>E20+G20</f>
        <v>97.15</v>
      </c>
    </row>
    <row r="22"/>
    <row r="23">
      <c r="A23" t="str">
        <v>3. CALCUL DE REPARTITION DES CHARGES</v>
      </c>
    </row>
    <row r="24" xml:space="preserve">
      <c r="A24" t="str" xml:space="preserve">
        <v xml:space="preserve">► Pour effectuer le calcul de répartition des charges, remplir le tableau page suivante (les lignes inutiles seront laissées en blanc), et vérifier que les conditions soient respectées.
 NB: 
- Pour les passagers, prendre un poids forfaitaire de 75 kg.
- Pour le poids dans les coffres, vous devez choisir vous même la répartition sous réserve d’acceptation lors de la réception. Pour information une répartition de la Charge Utile
 Marchandise (CUM) proportionnellement aux volumes de chaque rangement est acceptée.
 Le total des poids dans les coffres (et sur la galerie éventuellement) doit être égal à la valeur CUM calculée ci-dessus (Charge Utile Marchandise)
 ► Joindre un plan de l’aménagement avec le repérage des coffres, des réservoirs d’eau et de gaz
 NB : 
- Pour la distance par rapport à l’essieu avant, prendre en compte le centre de l’élément considéré et l’axe de l’essieu avant.</v>
      </c>
    </row>
    <row r="25"/>
    <row r="26"/>
    <row r="27"/>
    <row r="28"/>
    <row r="29"/>
    <row r="30">
      <c r="B30" t="str">
        <v>Distance par rapport à l’essieu AV (en mètres)</v>
      </c>
      <c r="D30" t="str">
        <v>Poids maximum à cet endroit (en kg)</v>
      </c>
      <c r="F30" t="str">
        <v>Moment (distance X poids)</v>
      </c>
    </row>
    <row r="31">
      <c r="A31" t="str">
        <v>PV AV</v>
      </c>
      <c r="C31">
        <v>0</v>
      </c>
      <c r="D31" t="str">
        <v>PV.AV=</v>
      </c>
      <c r="E31">
        <f>G7</f>
        <v>1600</v>
      </c>
      <c r="G31">
        <v>0</v>
      </c>
    </row>
    <row r="32">
      <c r="A32" t="str">
        <v>PV AR</v>
      </c>
      <c r="B32" t="str">
        <v>E=</v>
      </c>
      <c r="C32">
        <f>G15</f>
        <v>4.025</v>
      </c>
      <c r="D32" t="str">
        <v>PV.AR=</v>
      </c>
      <c r="E32">
        <f>G8</f>
        <v>1000</v>
      </c>
      <c r="G32">
        <v>4025</v>
      </c>
    </row>
    <row r="33">
      <c r="A33" t="str">
        <v>Passagers avant</v>
      </c>
      <c r="E33">
        <f>G10*75</f>
        <v>225</v>
      </c>
      <c r="G33">
        <f>C33*E33</f>
        <v>0</v>
      </c>
    </row>
    <row r="34">
      <c r="A34" t="str">
        <v>Coffre 1 : Capucine</v>
      </c>
      <c r="G34">
        <f>C34*E34</f>
        <v>0</v>
      </c>
    </row>
    <row r="35">
      <c r="A35" t="str">
        <v>Coffre 2 : Meuble évier</v>
      </c>
      <c r="G35">
        <f>C35*E35</f>
        <v>0</v>
      </c>
    </row>
    <row r="36">
      <c r="A36" t="str">
        <v>Coffre 3 : Meuble cuisine</v>
      </c>
      <c r="G36">
        <f>C36*E36</f>
        <v>0</v>
      </c>
    </row>
    <row r="37">
      <c r="A37" t="str">
        <v>Coffre 4 : Banquette frigo</v>
      </c>
      <c r="G37">
        <f>C37*E37</f>
        <v>0</v>
      </c>
    </row>
    <row r="38">
      <c r="A38" t="str">
        <v>Coffre 5 : Placard cuisine</v>
      </c>
      <c r="G38">
        <f>C38*E38</f>
        <v>0</v>
      </c>
    </row>
    <row r="39">
      <c r="A39" t="str">
        <v>Coffre 6 : Meuble gaz</v>
      </c>
      <c r="G39">
        <f>C39*E39</f>
        <v>0</v>
      </c>
    </row>
    <row r="40">
      <c r="A40" t="str">
        <v>Coffre 7 : Banquette 1</v>
      </c>
      <c r="G40">
        <f>C40*E40</f>
        <v>0</v>
      </c>
    </row>
    <row r="41">
      <c r="A41" t="str">
        <v>Coffre 8 : Banquette 2</v>
      </c>
      <c r="G41">
        <f>C41*E41</f>
        <v>0</v>
      </c>
    </row>
    <row r="42">
      <c r="A42" t="str">
        <v>Coffre 9 : Placard haut 3</v>
      </c>
      <c r="G42">
        <f>C42*E42</f>
        <v>0</v>
      </c>
    </row>
    <row r="43">
      <c r="A43" t="str">
        <v>Coffre 10 : Placard haut 1</v>
      </c>
      <c r="G43">
        <f>C43*E43</f>
        <v>0</v>
      </c>
    </row>
    <row r="44">
      <c r="A44" t="str">
        <v>Coffre 11 : Coffre lit</v>
      </c>
      <c r="G44">
        <f>C44*E44</f>
        <v>0</v>
      </c>
    </row>
    <row r="45">
      <c r="A45" t="str">
        <v>Coffre 12 : Placard haut 4</v>
      </c>
      <c r="G45">
        <f>C45*E45</f>
        <v>0</v>
      </c>
    </row>
    <row r="46">
      <c r="A46" t="str">
        <v>Coffre 13 : Placard haut 2</v>
      </c>
      <c r="G46">
        <f>C46*E46</f>
        <v>0</v>
      </c>
    </row>
    <row r="47">
      <c r="A47" t="str">
        <v>TOTAUX :</v>
      </c>
      <c r="D47" t="str">
        <v>(A) =</v>
      </c>
      <c r="E47">
        <f>SUM(E31:E46)</f>
        <v>2825</v>
      </c>
      <c r="F47" t="str">
        <v>(B) =</v>
      </c>
      <c r="G47">
        <f>SUM(G31:G46)</f>
        <v>4025</v>
      </c>
    </row>
    <row r="48"/>
    <row r="49">
      <c r="A49" t="str">
        <v>Conditions sur les charges maximales par essieux :</v>
      </c>
    </row>
    <row r="50">
      <c r="A50" t="str">
        <v>charges totales sur essieux</v>
      </c>
      <c r="F50" t="str">
        <v>charges maxi essieux</v>
      </c>
    </row>
    <row r="51" xml:space="preserve">
      <c r="A51" t="str" xml:space="preserve">
        <v xml:space="preserve">charge essieu arrière =
Total colonne moment (B) / empattement</v>
      </c>
      <c r="D51" s="2">
        <f>G47/C32</f>
        <v>1000</v>
      </c>
      <c r="F51" t="str">
        <v>≤</v>
      </c>
      <c r="G51">
        <v>1600</v>
      </c>
    </row>
    <row r="52" xml:space="preserve">
      <c r="A52" t="str" xml:space="preserve">
        <v xml:space="preserve">charge essieu avant = 
(PTAC) – (charge essieu AR)</v>
      </c>
      <c r="D52" s="2">
        <f>G6-D51</f>
        <v>2500</v>
      </c>
      <c r="F52" t="str">
        <v>≤</v>
      </c>
      <c r="G52">
        <v>2240</v>
      </c>
    </row>
    <row r="53"/>
    <row r="54"/>
    <row r="55"/>
    <row r="56">
      <c r="A56" t="str">
        <v>Conditions à remplir</v>
      </c>
    </row>
    <row r="57">
      <c r="A57" t="str">
        <v>CUM</v>
      </c>
      <c r="B57" s="2">
        <f>G14-E21</f>
        <v>577.85</v>
      </c>
      <c r="C57" t="str">
        <v>positif</v>
      </c>
      <c r="D57" t="str">
        <v>Le poids maximum que vous pouvez prendre dans vos placards</v>
      </c>
    </row>
    <row r="58">
      <c r="A58" t="str">
        <v>PTAC</v>
      </c>
      <c r="B58" s="2">
        <f>G6-E47</f>
        <v>675</v>
      </c>
      <c r="C58" t="str">
        <v>Égal à 0</v>
      </c>
      <c r="D58" t="str">
        <v>Atteindre le PTAC</v>
      </c>
    </row>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sheetData>
  <mergeCells count="29">
    <mergeCell ref="A2:H2"/>
    <mergeCell ref="A4:H4"/>
    <mergeCell ref="A5:H5"/>
    <mergeCell ref="A6:D6"/>
    <mergeCell ref="A7:D7"/>
    <mergeCell ref="A8:D8"/>
    <mergeCell ref="A9:D9"/>
    <mergeCell ref="A10:D10"/>
    <mergeCell ref="A11:D11"/>
    <mergeCell ref="A12:D12"/>
    <mergeCell ref="A13:D13"/>
    <mergeCell ref="A14:D14"/>
    <mergeCell ref="A15:D15"/>
    <mergeCell ref="A16:H16"/>
    <mergeCell ref="A49:G49"/>
    <mergeCell ref="A50:E50"/>
    <mergeCell ref="F50:G50"/>
    <mergeCell ref="A51:C51"/>
    <mergeCell ref="D51:E51"/>
    <mergeCell ref="A52:C52"/>
    <mergeCell ref="D52:E52"/>
    <mergeCell ref="A56:C56"/>
    <mergeCell ref="A18:H18"/>
    <mergeCell ref="A23:H23"/>
    <mergeCell ref="A24:H24"/>
    <mergeCell ref="B30:C30"/>
    <mergeCell ref="D30:E30"/>
    <mergeCell ref="F30:G30"/>
    <mergeCell ref="A47:C47"/>
  </mergeCells>
  <hyperlinks>
    <hyperlink ref="D1" r:id="rId1"/>
  </hyperlinks>
  <ignoredErrors>
    <ignoredError numberStoredAsText="1" sqref="A1:Z999"/>
  </ignoredErrors>
</worksheet>
</file>

<file path=docProps/app.xml><?xml version="1.0" encoding="utf-8"?>
<Properties xmlns="http://schemas.openxmlformats.org/officeDocument/2006/extended-properties" xmlns:vt="http://schemas.openxmlformats.org/officeDocument/2006/docPropsVTypes">
  <Application>SheetJS</Application>
  <Company/>
  <Manager/>
  <HeadingPairs>
    <vt:vector size="2" baseType="variant">
      <vt:variant>
        <vt:lpstr>Worksheets</vt:lpstr>
      </vt:variant>
      <vt:variant>
        <vt:i4>2</vt:i4>
      </vt:variant>
    </vt:vector>
  </HeadingPairs>
  <TitlesOfParts>
    <vt:vector size="2" baseType="lpstr">
      <vt:lpstr>A REMPLIR</vt:lpstr>
      <vt:lpstr>DETAILS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de tableau Excel pour calculer et équilibrer les charges de votre aménagement de fourgon, indispensable pour le dossier d'homologation VASP.</dc:title>
</cp:coreProperties>
</file>